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TH thu chi KD" sheetId="1" r:id="rId1"/>
    <sheet name="Bang CDKT - Bao lai lo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<sst xmlns="http://schemas.openxmlformats.org/spreadsheetml/2006/main" count="124" uniqueCount="105">
  <si>
    <t xml:space="preserve">                         Tæng hîp thu chi kinh doanh ®Õn 30/06/2006</t>
  </si>
  <si>
    <t xml:space="preserve">          §¬n vÞ: ®ång</t>
  </si>
  <si>
    <t>STT</t>
  </si>
  <si>
    <t>ChØ tiªu thu</t>
  </si>
  <si>
    <t>Sè tiÒn</t>
  </si>
  <si>
    <t xml:space="preserve">ChØ tiªu chi </t>
  </si>
  <si>
    <t xml:space="preserve"> - Thu phÝ NTBH</t>
  </si>
  <si>
    <t xml:space="preserve"> - Chi phÝ TBH</t>
  </si>
  <si>
    <t xml:space="preserve"> - Thu HH TBH</t>
  </si>
  <si>
    <t xml:space="preserve"> - Chi HH nhËn TBH</t>
  </si>
  <si>
    <t xml:space="preserve"> - Thu båi th­êng TBH</t>
  </si>
  <si>
    <t xml:space="preserve"> - Chi båi th­êng nhËn TBH</t>
  </si>
  <si>
    <t xml:space="preserve"> - Thu kh¸c nhËn TBH</t>
  </si>
  <si>
    <t xml:space="preserve"> - Chi kh¸c nhËn TBH</t>
  </si>
  <si>
    <t xml:space="preserve"> - Thu Kh¸c TBH</t>
  </si>
  <si>
    <t xml:space="preserve"> - Chi kh¸c  TBH</t>
  </si>
  <si>
    <t xml:space="preserve"> - Thu H§ ®t­ tµi  chÝnh</t>
  </si>
  <si>
    <t xml:space="preserve"> - Chi H§ ®t­ tµi  chÝnh</t>
  </si>
  <si>
    <t xml:space="preserve"> </t>
  </si>
  <si>
    <t xml:space="preserve">      + Thùc thu</t>
  </si>
  <si>
    <t xml:space="preserve"> - Chi Qu¶n lý</t>
  </si>
  <si>
    <t xml:space="preserve">      + Ph¸t sinh</t>
  </si>
  <si>
    <t xml:space="preserve"> - TrÝch lËp dù phßng</t>
  </si>
  <si>
    <t xml:space="preserve"> - Chªnh lÖch tû gi¸</t>
  </si>
  <si>
    <t xml:space="preserve"> + Dù phßng phÝ</t>
  </si>
  <si>
    <t xml:space="preserve"> - Thu nhËp kh¸c</t>
  </si>
  <si>
    <t xml:space="preserve"> + Dù phßng båi th­êng</t>
  </si>
  <si>
    <t xml:space="preserve"> - Hoµn nhËp dù phßng</t>
  </si>
  <si>
    <t xml:space="preserve"> + Dù phßng dao ®éng lín</t>
  </si>
  <si>
    <t>Tæng céng</t>
  </si>
  <si>
    <t>Tæng thu - Tæng chi</t>
  </si>
  <si>
    <t>Ghi chó:</t>
  </si>
  <si>
    <t xml:space="preserve">     + Dù phßng phÝ t¹m trÝch theo ph­¬ng ph¸p tû lÖ nh­ n¨m tµi chÝnh 2005. </t>
  </si>
  <si>
    <t xml:space="preserve">     + Dù phßng båi th­êng trÝch theo ph­¬ng ph¸p tõng hå s¬.</t>
  </si>
  <si>
    <t xml:space="preserve">     + Dù phßng tæn thÊt lín t¹m trÝch theo tû lÖ n¨m 2005 (3% phÝ gi÷ l¹i ).</t>
  </si>
  <si>
    <t xml:space="preserve">                 LËp B¶ng</t>
  </si>
  <si>
    <t>KÕ To¸n Tr­ëng</t>
  </si>
  <si>
    <t xml:space="preserve">                      NguyÔn N¨ng Khoan </t>
  </si>
  <si>
    <t xml:space="preserve">        L­u ThÞ ViÖt Hoa</t>
  </si>
  <si>
    <t>Tæng c«ng ty Cæ phÇn t¸I b¶o hiÓm qgvn</t>
  </si>
  <si>
    <t>MÉu CBTT- 03</t>
  </si>
  <si>
    <t>( Ban hµnh kÌm theo Th«ng t­ sè 57/2004/TT-BTC ngµy 17/6/2004 cña Bé Tµi chÝnh h­íng dÉn vÒ viÖc C«ng bè th«ng tin trªn thÞ tr­êng chøng kho¸n)</t>
  </si>
  <si>
    <t>b¸o c¸o tµi chÝnh tãm t¾t QuÝ II / 2006</t>
  </si>
  <si>
    <t xml:space="preserve"> I. B¶ng c©n ®èi  kÕ to¸n </t>
  </si>
  <si>
    <t>§¬n vÞ: VN§</t>
  </si>
  <si>
    <t>Néi dung</t>
  </si>
  <si>
    <t>31/12/2005</t>
  </si>
  <si>
    <t>30/6/2006</t>
  </si>
  <si>
    <t>I</t>
  </si>
  <si>
    <t xml:space="preserve"> Tµi s¶n ng¾n h¹n</t>
  </si>
  <si>
    <t>TiÒn và tương đ­¬ng tiÒn</t>
  </si>
  <si>
    <t>C¸c kho¶n ®Çu t­ tµi chÝnh ng¾n h¹n</t>
  </si>
  <si>
    <t>C¸c kho¶n ph¶i thu</t>
  </si>
  <si>
    <t>Tµi s¶n l­­ ®éng kh¸c</t>
  </si>
  <si>
    <t>II</t>
  </si>
  <si>
    <t>Tµi s¶n dµi h¹n</t>
  </si>
  <si>
    <t>Tµi s¶n cè ®Þnh</t>
  </si>
  <si>
    <t xml:space="preserve">     - Nguyªn gi¸ TSC§ h÷u h×nh</t>
  </si>
  <si>
    <t xml:space="preserve">     - Gi¸ trÞ hao mßn luü kÕ TSC§ h÷u h×nh (*)</t>
  </si>
  <si>
    <t xml:space="preserve">     - Nguyªn gi¸ TCS§ v« h×nh</t>
  </si>
  <si>
    <t xml:space="preserve">     - Gi¸ trÞ hao mßn luü kÕ  TSC§ v« h×nh(*)</t>
  </si>
  <si>
    <t>C¸c kho¶n ®Çu t­ tµi chÝnh dµi h¹n</t>
  </si>
  <si>
    <t>ChÝ phÝ x©y dùng c¬ b¶n dë dang</t>
  </si>
  <si>
    <r>
      <t xml:space="preserve">Tµi s¶n dµi h¹n kh¸c </t>
    </r>
    <r>
      <rPr>
        <i/>
        <sz val="11"/>
        <rFont val=".VnTime"/>
        <family val="2"/>
      </rPr>
      <t>(Ký quü b¶o hiÓm)</t>
    </r>
  </si>
  <si>
    <t>III</t>
  </si>
  <si>
    <t>Tæng tµi s¶n</t>
  </si>
  <si>
    <t>IV</t>
  </si>
  <si>
    <t xml:space="preserve"> Nî ph¶i tr¶</t>
  </si>
  <si>
    <t>Nî ng¾n h¹n</t>
  </si>
  <si>
    <t>Nî dµi h¹n</t>
  </si>
  <si>
    <t>Dù phßng nghiÖp vô</t>
  </si>
  <si>
    <r>
      <t>Nî kh¸c</t>
    </r>
    <r>
      <rPr>
        <i/>
        <sz val="11"/>
        <rFont val=".VnTime"/>
        <family val="2"/>
      </rPr>
      <t>(QuÜ dù phßng trî cÊp mÊt viÖc)</t>
    </r>
  </si>
  <si>
    <t>V</t>
  </si>
  <si>
    <t>Vèn chñ së h÷u</t>
  </si>
  <si>
    <t>Nguån vèn vµ quÜ</t>
  </si>
  <si>
    <t xml:space="preserve">  - Nguån vèn kinh doanh</t>
  </si>
  <si>
    <t xml:space="preserve">  - C¸c quÜ</t>
  </si>
  <si>
    <t xml:space="preserve">  - Lîi nhuËn tõ chªnh lÖch tû gi¸</t>
  </si>
  <si>
    <t xml:space="preserve">  - Lîi nhuËn ch­a ph©n phèi</t>
  </si>
  <si>
    <t>VI</t>
  </si>
  <si>
    <t>Tæng nguån vèn</t>
  </si>
  <si>
    <t xml:space="preserve"> II. B¸o c¸o kÕt qu¶ ho¹t ®éng s¶n xuÊt kinh doanh</t>
  </si>
  <si>
    <t>§¬n vÞ : VN§</t>
  </si>
  <si>
    <t>ChØ tiªu</t>
  </si>
  <si>
    <t>N¨m 2005</t>
  </si>
  <si>
    <t>6 th¸ng ®Çu n¨m 2006</t>
  </si>
  <si>
    <t>Doanh thu ho¹t ®éng kinh doanh b¶o hiÓm</t>
  </si>
  <si>
    <t>C¸c kho¶n gi¶m trõ</t>
  </si>
  <si>
    <t>Doanh thu thuÇn ho¹t ®éng kinh doanh b¶o hiÓm</t>
  </si>
  <si>
    <t>Chi trùc tiÕp kinh doanh b¶o hiÓm</t>
  </si>
  <si>
    <t>Lîi nhuËn gép tõ ho¹t ®éng kinh doanh bhiÓm</t>
  </si>
  <si>
    <t>Doanh thu ho¹t ®éng ®Çu t­ tµi chÝnh</t>
  </si>
  <si>
    <t>Chi phÝ ho¹t ®éng ®Çu t­ tµI chÝnh</t>
  </si>
  <si>
    <t>Chi phÝ qu¶n lý doanh nghiÖp</t>
  </si>
  <si>
    <t>Doanh thu kh¸c</t>
  </si>
  <si>
    <t>Chi phÝ kh¸c</t>
  </si>
  <si>
    <t>Lîi nhuËn kh¸c</t>
  </si>
  <si>
    <t>Lîi nhuËn tr­íc thuÕ</t>
  </si>
  <si>
    <t>ThuÕ thu nhËp ph¶i nép</t>
  </si>
  <si>
    <t>Lîi nhuËn sau thuÕ</t>
  </si>
  <si>
    <t>Thu nhËp trªn mçi cæ phiÕu</t>
  </si>
  <si>
    <t>Cæ tøc trªn mçi cæ phiÕu</t>
  </si>
  <si>
    <t>Hµ Néi, ngµy  18    th¸ng   07  n¨m 2006</t>
  </si>
  <si>
    <t>Tæng Gi¸m ®èc</t>
  </si>
  <si>
    <t>Lîi nhuËn ho¹t ®éng ®Çu t­ tµi chÝnh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</si>
</sst>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#\);\(#,###\)"/>
  </numFmts>
  <fonts count="25">
    <font>
      <sz val="10"/>
      <name val="Arial"/>
      <family val="0"/>
    </font>
    <font>
      <b/>
      <sz val="14"/>
      <name val=".VnArialH"/>
      <family val="2"/>
    </font>
    <font>
      <i/>
      <sz val="10"/>
      <name val=".VnTime"/>
      <family val="2"/>
    </font>
    <font>
      <b/>
      <sz val="13"/>
      <name val=".VnTime"/>
      <family val="2"/>
    </font>
    <font>
      <sz val="13"/>
      <name val=".VnTime"/>
      <family val="2"/>
    </font>
    <font>
      <sz val="13"/>
      <color indexed="10"/>
      <name val=".VnTime"/>
      <family val="2"/>
    </font>
    <font>
      <sz val="12"/>
      <color indexed="10"/>
      <name val=".VnTime"/>
      <family val="0"/>
    </font>
    <font>
      <b/>
      <sz val="12"/>
      <name val=".VnTime"/>
      <family val="2"/>
    </font>
    <font>
      <sz val="12"/>
      <name val=".VnTime"/>
      <family val="2"/>
    </font>
    <font>
      <b/>
      <i/>
      <u val="single"/>
      <sz val="13"/>
      <name val=".VnTime"/>
      <family val="2"/>
    </font>
    <font>
      <sz val="12"/>
      <name val=".VnArialH"/>
      <family val="2"/>
    </font>
    <font>
      <b/>
      <sz val="12"/>
      <name val=".VnArialH"/>
      <family val="2"/>
    </font>
    <font>
      <b/>
      <sz val="12.5"/>
      <name val=".VnArialH"/>
      <family val="2"/>
    </font>
    <font>
      <sz val="10"/>
      <name val=".VnTime"/>
      <family val="0"/>
    </font>
    <font>
      <i/>
      <sz val="12"/>
      <name val=".VnTime"/>
      <family val="2"/>
    </font>
    <font>
      <b/>
      <sz val="13"/>
      <name val=".VnArialH"/>
      <family val="2"/>
    </font>
    <font>
      <sz val="13"/>
      <name val=".VnArialH"/>
      <family val="2"/>
    </font>
    <font>
      <b/>
      <sz val="11"/>
      <name val=".VnTimeH"/>
      <family val="2"/>
    </font>
    <font>
      <b/>
      <sz val="11"/>
      <name val=".VnTime"/>
      <family val="2"/>
    </font>
    <font>
      <sz val="11"/>
      <name val=".VnTime"/>
      <family val="2"/>
    </font>
    <font>
      <i/>
      <sz val="11"/>
      <name val=".VnTime"/>
      <family val="2"/>
    </font>
    <font>
      <sz val="11"/>
      <name val=".VnTimeH"/>
      <family val="2"/>
    </font>
    <font>
      <b/>
      <sz val="12"/>
      <name val=".VnTimeH"/>
      <family val="2"/>
    </font>
    <font>
      <i/>
      <sz val="13"/>
      <name val=".VnTime"/>
      <family val="2"/>
    </font>
    <font>
      <b/>
      <sz val="11"/>
      <color indexed="10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72" fontId="0" fillId="0" borderId="3" xfId="15" applyNumberFormat="1" applyBorder="1" applyAlignment="1">
      <alignment/>
    </xf>
    <xf numFmtId="172" fontId="4" fillId="0" borderId="2" xfId="15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72" fontId="0" fillId="0" borderId="4" xfId="15" applyNumberFormat="1" applyBorder="1" applyAlignment="1">
      <alignment/>
    </xf>
    <xf numFmtId="172" fontId="4" fillId="0" borderId="4" xfId="15" applyNumberFormat="1" applyFont="1" applyBorder="1" applyAlignment="1">
      <alignment/>
    </xf>
    <xf numFmtId="0" fontId="5" fillId="0" borderId="4" xfId="0" applyFont="1" applyBorder="1" applyAlignment="1">
      <alignment/>
    </xf>
    <xf numFmtId="172" fontId="6" fillId="0" borderId="4" xfId="15" applyNumberFormat="1" applyFont="1" applyBorder="1" applyAlignment="1">
      <alignment/>
    </xf>
    <xf numFmtId="0" fontId="3" fillId="0" borderId="4" xfId="0" applyFont="1" applyBorder="1" applyAlignment="1">
      <alignment/>
    </xf>
    <xf numFmtId="172" fontId="4" fillId="0" borderId="5" xfId="15" applyNumberFormat="1" applyFont="1" applyBorder="1" applyAlignment="1">
      <alignment/>
    </xf>
    <xf numFmtId="0" fontId="5" fillId="2" borderId="4" xfId="0" applyFont="1" applyFill="1" applyBorder="1" applyAlignment="1">
      <alignment/>
    </xf>
    <xf numFmtId="172" fontId="5" fillId="2" borderId="4" xfId="15" applyNumberFormat="1" applyFont="1" applyFill="1" applyBorder="1" applyAlignment="1">
      <alignment/>
    </xf>
    <xf numFmtId="172" fontId="5" fillId="2" borderId="2" xfId="15" applyNumberFormat="1" applyFont="1" applyFill="1" applyBorder="1" applyAlignment="1">
      <alignment/>
    </xf>
    <xf numFmtId="0" fontId="4" fillId="0" borderId="5" xfId="0" applyFont="1" applyBorder="1" applyAlignment="1">
      <alignment horizontal="center"/>
    </xf>
    <xf numFmtId="172" fontId="7" fillId="0" borderId="5" xfId="15" applyNumberFormat="1" applyFont="1" applyBorder="1" applyAlignment="1">
      <alignment/>
    </xf>
    <xf numFmtId="0" fontId="5" fillId="2" borderId="5" xfId="0" applyFont="1" applyFill="1" applyBorder="1" applyAlignment="1">
      <alignment/>
    </xf>
    <xf numFmtId="172" fontId="5" fillId="2" borderId="5" xfId="15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172" fontId="6" fillId="0" borderId="6" xfId="15" applyNumberFormat="1" applyFont="1" applyBorder="1" applyAlignment="1">
      <alignment/>
    </xf>
    <xf numFmtId="0" fontId="5" fillId="2" borderId="6" xfId="0" applyFont="1" applyFill="1" applyBorder="1" applyAlignment="1">
      <alignment/>
    </xf>
    <xf numFmtId="172" fontId="5" fillId="2" borderId="6" xfId="15" applyNumberFormat="1" applyFont="1" applyFill="1" applyBorder="1" applyAlignment="1">
      <alignment/>
    </xf>
    <xf numFmtId="172" fontId="6" fillId="0" borderId="7" xfId="15" applyNumberFormat="1" applyFont="1" applyBorder="1" applyAlignment="1">
      <alignment/>
    </xf>
    <xf numFmtId="0" fontId="5" fillId="2" borderId="7" xfId="0" applyFont="1" applyFill="1" applyBorder="1" applyAlignment="1">
      <alignment/>
    </xf>
    <xf numFmtId="172" fontId="5" fillId="2" borderId="7" xfId="15" applyNumberFormat="1" applyFont="1" applyFill="1" applyBorder="1" applyAlignment="1">
      <alignment/>
    </xf>
    <xf numFmtId="172" fontId="7" fillId="0" borderId="1" xfId="15" applyNumberFormat="1" applyFont="1" applyBorder="1" applyAlignment="1">
      <alignment/>
    </xf>
    <xf numFmtId="172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1" fontId="4" fillId="0" borderId="0" xfId="16" applyFont="1" applyAlignment="1">
      <alignment/>
    </xf>
    <xf numFmtId="41" fontId="0" fillId="0" borderId="0" xfId="16" applyAlignment="1">
      <alignment/>
    </xf>
    <xf numFmtId="43" fontId="0" fillId="0" borderId="0" xfId="0" applyNumberFormat="1" applyAlignment="1">
      <alignment/>
    </xf>
    <xf numFmtId="41" fontId="7" fillId="0" borderId="0" xfId="16" applyFont="1" applyAlignment="1">
      <alignment horizontal="right"/>
    </xf>
    <xf numFmtId="0" fontId="0" fillId="0" borderId="0" xfId="0" applyAlignment="1">
      <alignment horizontal="center"/>
    </xf>
    <xf numFmtId="0" fontId="12" fillId="0" borderId="0" xfId="19" applyFont="1">
      <alignment/>
      <protection/>
    </xf>
    <xf numFmtId="0" fontId="0" fillId="0" borderId="0" xfId="0" applyBorder="1" applyAlignment="1">
      <alignment/>
    </xf>
    <xf numFmtId="0" fontId="7" fillId="0" borderId="0" xfId="20" applyFont="1" applyBorder="1" applyAlignment="1">
      <alignment horizontal="center" wrapText="1"/>
      <protection/>
    </xf>
    <xf numFmtId="0" fontId="14" fillId="0" borderId="0" xfId="20" applyFont="1" applyBorder="1" applyAlignment="1">
      <alignment horizontal="center" wrapText="1"/>
      <protection/>
    </xf>
    <xf numFmtId="0" fontId="7" fillId="0" borderId="1" xfId="0" applyFont="1" applyBorder="1" applyAlignment="1">
      <alignment horizontal="center"/>
    </xf>
    <xf numFmtId="0" fontId="17" fillId="0" borderId="1" xfId="20" applyFont="1" applyBorder="1" applyAlignment="1">
      <alignment horizontal="center" wrapText="1"/>
      <protection/>
    </xf>
    <xf numFmtId="14" fontId="18" fillId="0" borderId="1" xfId="20" applyNumberFormat="1" applyFont="1" applyBorder="1" applyAlignment="1" quotePrefix="1">
      <alignment horizontal="center"/>
      <protection/>
    </xf>
    <xf numFmtId="14" fontId="18" fillId="0" borderId="1" xfId="20" applyNumberFormat="1" applyFont="1" applyBorder="1" applyAlignment="1">
      <alignment horizontal="center"/>
      <protection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9" xfId="20" applyFont="1" applyBorder="1" applyAlignment="1">
      <alignment horizontal="center" wrapText="1"/>
      <protection/>
    </xf>
    <xf numFmtId="3" fontId="7" fillId="0" borderId="9" xfId="20" applyNumberFormat="1" applyFont="1" applyBorder="1">
      <alignment/>
      <protection/>
    </xf>
    <xf numFmtId="0" fontId="4" fillId="0" borderId="0" xfId="0" applyFont="1" applyBorder="1" applyAlignment="1">
      <alignment/>
    </xf>
    <xf numFmtId="0" fontId="0" fillId="0" borderId="4" xfId="0" applyBorder="1" applyAlignment="1">
      <alignment horizontal="center"/>
    </xf>
    <xf numFmtId="0" fontId="19" fillId="0" borderId="4" xfId="20" applyFont="1" applyBorder="1" applyAlignment="1">
      <alignment wrapText="1"/>
      <protection/>
    </xf>
    <xf numFmtId="3" fontId="19" fillId="0" borderId="4" xfId="20" applyNumberFormat="1" applyFont="1" applyBorder="1">
      <alignment/>
      <protection/>
    </xf>
    <xf numFmtId="0" fontId="3" fillId="0" borderId="4" xfId="0" applyFont="1" applyBorder="1" applyAlignment="1">
      <alignment horizontal="center"/>
    </xf>
    <xf numFmtId="0" fontId="3" fillId="0" borderId="4" xfId="20" applyFont="1" applyBorder="1" applyAlignment="1">
      <alignment horizontal="center" wrapText="1"/>
      <protection/>
    </xf>
    <xf numFmtId="3" fontId="7" fillId="0" borderId="4" xfId="20" applyNumberFormat="1" applyFont="1" applyBorder="1">
      <alignment/>
      <protection/>
    </xf>
    <xf numFmtId="0" fontId="20" fillId="0" borderId="4" xfId="20" applyFont="1" applyBorder="1" applyAlignment="1" quotePrefix="1">
      <alignment wrapText="1"/>
      <protection/>
    </xf>
    <xf numFmtId="3" fontId="21" fillId="0" borderId="4" xfId="20" applyNumberFormat="1" applyFont="1" applyBorder="1">
      <alignment/>
      <protection/>
    </xf>
    <xf numFmtId="173" fontId="19" fillId="0" borderId="4" xfId="20" applyNumberFormat="1" applyFont="1" applyBorder="1">
      <alignment/>
      <protection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19" fillId="0" borderId="4" xfId="0" applyFont="1" applyBorder="1" applyAlignment="1">
      <alignment wrapText="1"/>
    </xf>
    <xf numFmtId="3" fontId="19" fillId="0" borderId="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17" fillId="0" borderId="4" xfId="20" applyFont="1" applyBorder="1" applyAlignment="1">
      <alignment horizontal="center" wrapText="1"/>
      <protection/>
    </xf>
    <xf numFmtId="3" fontId="4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3" fontId="22" fillId="0" borderId="4" xfId="20" applyNumberFormat="1" applyFont="1" applyBorder="1">
      <alignment/>
      <protection/>
    </xf>
    <xf numFmtId="3" fontId="0" fillId="0" borderId="0" xfId="0" applyNumberFormat="1" applyBorder="1" applyAlignment="1">
      <alignment/>
    </xf>
    <xf numFmtId="43" fontId="19" fillId="0" borderId="4" xfId="15" applyFont="1" applyBorder="1" applyAlignment="1">
      <alignment/>
    </xf>
    <xf numFmtId="41" fontId="19" fillId="0" borderId="4" xfId="16" applyFont="1" applyBorder="1" applyAlignment="1">
      <alignment/>
    </xf>
    <xf numFmtId="0" fontId="20" fillId="0" borderId="4" xfId="20" applyFont="1" applyBorder="1" applyAlignment="1">
      <alignment wrapText="1"/>
      <protection/>
    </xf>
    <xf numFmtId="0" fontId="7" fillId="0" borderId="7" xfId="0" applyFont="1" applyBorder="1" applyAlignment="1">
      <alignment horizontal="center"/>
    </xf>
    <xf numFmtId="0" fontId="17" fillId="0" borderId="7" xfId="20" applyFont="1" applyBorder="1" applyAlignment="1">
      <alignment horizontal="center" wrapText="1"/>
      <protection/>
    </xf>
    <xf numFmtId="3" fontId="7" fillId="0" borderId="7" xfId="20" applyNumberFormat="1" applyFont="1" applyBorder="1">
      <alignment/>
      <protection/>
    </xf>
    <xf numFmtId="0" fontId="7" fillId="0" borderId="0" xfId="0" applyFont="1" applyBorder="1" applyAlignment="1">
      <alignment horizontal="center"/>
    </xf>
    <xf numFmtId="0" fontId="17" fillId="0" borderId="0" xfId="20" applyFont="1" applyBorder="1" applyAlignment="1">
      <alignment horizontal="center" wrapText="1"/>
      <protection/>
    </xf>
    <xf numFmtId="3" fontId="7" fillId="0" borderId="0" xfId="20" applyNumberFormat="1" applyFont="1" applyBorder="1">
      <alignment/>
      <protection/>
    </xf>
    <xf numFmtId="0" fontId="14" fillId="0" borderId="0" xfId="0" applyFont="1" applyAlignment="1">
      <alignment horizontal="right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3" fontId="19" fillId="0" borderId="2" xfId="0" applyNumberFormat="1" applyFont="1" applyBorder="1" applyAlignment="1">
      <alignment/>
    </xf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>
      <alignment/>
    </xf>
    <xf numFmtId="0" fontId="24" fillId="0" borderId="4" xfId="0" applyFont="1" applyBorder="1" applyAlignment="1">
      <alignment/>
    </xf>
    <xf numFmtId="3" fontId="24" fillId="0" borderId="4" xfId="0" applyNumberFormat="1" applyFont="1" applyBorder="1" applyAlignment="1">
      <alignment/>
    </xf>
    <xf numFmtId="43" fontId="24" fillId="0" borderId="4" xfId="15" applyFont="1" applyBorder="1" applyAlignment="1">
      <alignment/>
    </xf>
    <xf numFmtId="0" fontId="19" fillId="0" borderId="7" xfId="0" applyFont="1" applyBorder="1" applyAlignment="1">
      <alignment horizontal="center"/>
    </xf>
    <xf numFmtId="0" fontId="19" fillId="0" borderId="7" xfId="0" applyFont="1" applyBorder="1" applyAlignment="1">
      <alignment/>
    </xf>
    <xf numFmtId="172" fontId="19" fillId="0" borderId="7" xfId="15" applyNumberFormat="1" applyFont="1" applyBorder="1" applyAlignment="1">
      <alignment/>
    </xf>
    <xf numFmtId="3" fontId="19" fillId="0" borderId="7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1" fontId="10" fillId="0" borderId="0" xfId="16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7" fillId="0" borderId="0" xfId="16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0" fontId="7" fillId="0" borderId="0" xfId="20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15" fillId="0" borderId="0" xfId="20" applyFont="1" applyAlignment="1">
      <alignment horizontal="center"/>
      <protection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hai thu" xfId="19"/>
    <cellStyle name="Normal_Sheet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BASE\anghia\DOC\TH%20CAC%20BAO%20CAO%20LAM%20QUYET%20TOAN%20QUY%20II%20-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BASE\anghia\DOC\TH%20CAC%20BAO%20CAO%20LAM%20QUYET%20TOAN%20Qui%20I%20-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phong"/>
      <sheetName val="TH KD nam 05 co luong"/>
      <sheetName val="Thu-Chi phi TBh"/>
      <sheetName val="Thu -Chi BT TBH (2)"/>
      <sheetName val="Thu -Chi HH TBh"/>
      <sheetName val="TM BC TC"/>
      <sheetName val="TH thu chi KD 05 chua luong"/>
      <sheetName val="CLTG"/>
      <sheetName val="BCDKT-KQKD QII"/>
      <sheetName val="Thu -Chi khac TBH"/>
    </sheetNames>
    <sheetDataSet>
      <sheetData sheetId="0">
        <row r="14">
          <cell r="G14">
            <v>37316388692</v>
          </cell>
        </row>
        <row r="36">
          <cell r="D36">
            <v>99050844835.4</v>
          </cell>
        </row>
        <row r="37">
          <cell r="D37">
            <v>2502763585.44</v>
          </cell>
        </row>
      </sheetData>
      <sheetData sheetId="2">
        <row r="46">
          <cell r="E46">
            <v>423274190276</v>
          </cell>
          <cell r="H46">
            <v>339848737428</v>
          </cell>
        </row>
      </sheetData>
      <sheetData sheetId="3">
        <row r="45">
          <cell r="D45">
            <v>91638867477</v>
          </cell>
          <cell r="E45">
            <v>64411595205</v>
          </cell>
        </row>
      </sheetData>
      <sheetData sheetId="4">
        <row r="47">
          <cell r="F47">
            <v>51166162907</v>
          </cell>
          <cell r="I47">
            <v>42099574515</v>
          </cell>
        </row>
      </sheetData>
      <sheetData sheetId="7">
        <row r="12">
          <cell r="E12">
            <v>37120029</v>
          </cell>
        </row>
      </sheetData>
      <sheetData sheetId="9">
        <row r="32">
          <cell r="D32">
            <v>6413958665</v>
          </cell>
          <cell r="E32">
            <v>4685766474</v>
          </cell>
          <cell r="G32">
            <v>411233654</v>
          </cell>
          <cell r="H32">
            <v>11867147288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 phong"/>
      <sheetName val="TH KD nam 05 co luong"/>
      <sheetName val="Thu-Chi phi TBh"/>
      <sheetName val="Thu -Chi HH TBh"/>
      <sheetName val="TM BC TC"/>
      <sheetName val="TH thu chi KD 05 chua luong"/>
      <sheetName val="CDKT theo chuan muc"/>
      <sheetName val="Thu -Chi BT TBH"/>
      <sheetName val="CLTG"/>
      <sheetName val="Thu -Chi khac TBH"/>
    </sheetNames>
    <sheetDataSet>
      <sheetData sheetId="4">
        <row r="15">
          <cell r="E15">
            <v>22404557817.25</v>
          </cell>
        </row>
        <row r="16">
          <cell r="E16">
            <v>83243056155.4</v>
          </cell>
        </row>
        <row r="17">
          <cell r="E17">
            <v>1486074277.6499999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7"/>
  <sheetViews>
    <sheetView workbookViewId="0" topLeftCell="A1">
      <selection activeCell="B12" sqref="B12"/>
    </sheetView>
  </sheetViews>
  <sheetFormatPr defaultColWidth="9.140625" defaultRowHeight="12.75"/>
  <cols>
    <col min="1" max="1" width="4.8515625" style="0" customWidth="1"/>
    <col min="2" max="2" width="26.8515625" style="0" customWidth="1"/>
    <col min="3" max="3" width="18.421875" style="0" customWidth="1"/>
    <col min="4" max="4" width="28.8515625" style="0" customWidth="1"/>
    <col min="5" max="5" width="20.00390625" style="0" customWidth="1"/>
    <col min="6" max="6" width="18.00390625" style="0" customWidth="1"/>
  </cols>
  <sheetData>
    <row r="3" spans="1:5" ht="24.75" customHeight="1">
      <c r="A3" s="101" t="s">
        <v>0</v>
      </c>
      <c r="B3" s="102"/>
      <c r="C3" s="102"/>
      <c r="D3" s="102"/>
      <c r="E3" s="102"/>
    </row>
    <row r="4" ht="15" customHeight="1"/>
    <row r="5" spans="4:5" ht="15" customHeight="1">
      <c r="D5" s="2"/>
      <c r="E5" s="3" t="s">
        <v>1</v>
      </c>
    </row>
    <row r="6" spans="1:5" ht="23.25" customHeight="1">
      <c r="A6" s="4" t="s">
        <v>2</v>
      </c>
      <c r="B6" s="5" t="s">
        <v>3</v>
      </c>
      <c r="C6" s="5" t="s">
        <v>4</v>
      </c>
      <c r="D6" s="5" t="s">
        <v>5</v>
      </c>
      <c r="E6" s="5" t="s">
        <v>4</v>
      </c>
    </row>
    <row r="7" spans="1:5" ht="19.5" customHeight="1">
      <c r="A7" s="6">
        <v>1</v>
      </c>
      <c r="B7" s="7" t="s">
        <v>6</v>
      </c>
      <c r="C7" s="8">
        <f>'[1]Thu-Chi phi TBh'!E46</f>
        <v>423274190276</v>
      </c>
      <c r="D7" s="7" t="s">
        <v>7</v>
      </c>
      <c r="E7" s="9">
        <f>'[1]Thu-Chi phi TBh'!H46</f>
        <v>339848737428</v>
      </c>
    </row>
    <row r="8" spans="1:5" ht="19.5" customHeight="1">
      <c r="A8" s="10">
        <v>2</v>
      </c>
      <c r="B8" s="11" t="s">
        <v>8</v>
      </c>
      <c r="C8" s="12">
        <f>'[1]Thu -Chi HH TBh'!I47</f>
        <v>42099574515</v>
      </c>
      <c r="D8" s="11" t="s">
        <v>9</v>
      </c>
      <c r="E8" s="13">
        <f>'[1]Thu -Chi HH TBh'!F47</f>
        <v>51166162907</v>
      </c>
    </row>
    <row r="9" spans="1:5" ht="19.5" customHeight="1">
      <c r="A9" s="10">
        <v>3</v>
      </c>
      <c r="B9" s="11" t="s">
        <v>10</v>
      </c>
      <c r="C9" s="12">
        <f>'[1]Thu -Chi BT TBH (2)'!E45</f>
        <v>64411595205</v>
      </c>
      <c r="D9" s="11" t="s">
        <v>11</v>
      </c>
      <c r="E9" s="13">
        <f>'[1]Thu -Chi BT TBH (2)'!D45</f>
        <v>91638867477</v>
      </c>
    </row>
    <row r="10" spans="1:5" ht="19.5" customHeight="1">
      <c r="A10" s="10">
        <v>4</v>
      </c>
      <c r="B10" s="11" t="s">
        <v>12</v>
      </c>
      <c r="C10" s="12">
        <f>'[1]Thu -Chi khac TBH'!E32</f>
        <v>4685766474</v>
      </c>
      <c r="D10" s="11" t="s">
        <v>13</v>
      </c>
      <c r="E10" s="13">
        <f>'[1]Thu -Chi khac TBH'!H32</f>
        <v>11867147288</v>
      </c>
    </row>
    <row r="11" spans="1:5" ht="19.5" customHeight="1">
      <c r="A11" s="10">
        <v>5</v>
      </c>
      <c r="B11" s="11" t="s">
        <v>14</v>
      </c>
      <c r="C11" s="12">
        <f>'[1]Thu -Chi khac TBH'!D32</f>
        <v>6413958665</v>
      </c>
      <c r="D11" s="11" t="s">
        <v>15</v>
      </c>
      <c r="E11" s="13">
        <f>'[1]Thu -Chi khac TBH'!G32</f>
        <v>411233654</v>
      </c>
    </row>
    <row r="12" spans="1:5" ht="19.5" customHeight="1">
      <c r="A12" s="10">
        <v>6</v>
      </c>
      <c r="B12" s="11" t="s">
        <v>16</v>
      </c>
      <c r="C12" s="12">
        <f>20833721053+2205472036+4667958384</f>
        <v>27707151473</v>
      </c>
      <c r="D12" s="11" t="s">
        <v>17</v>
      </c>
      <c r="E12" s="13">
        <f>26082408+100000000</f>
        <v>126082408</v>
      </c>
    </row>
    <row r="13" spans="1:5" ht="19.5" customHeight="1">
      <c r="A13" s="10" t="s">
        <v>18</v>
      </c>
      <c r="B13" s="14" t="s">
        <v>19</v>
      </c>
      <c r="C13" s="15">
        <v>16997687312</v>
      </c>
      <c r="D13" s="11" t="s">
        <v>20</v>
      </c>
      <c r="E13" s="13">
        <v>9091218422</v>
      </c>
    </row>
    <row r="14" spans="1:6" ht="19.5" customHeight="1">
      <c r="A14" s="10" t="s">
        <v>18</v>
      </c>
      <c r="B14" s="14" t="s">
        <v>21</v>
      </c>
      <c r="C14" s="15">
        <f>C12-C13</f>
        <v>10709464161</v>
      </c>
      <c r="D14" s="16" t="s">
        <v>22</v>
      </c>
      <c r="E14" s="17">
        <f>SUM(E15:E17)</f>
        <v>138869997112.84</v>
      </c>
      <c r="F14" s="2"/>
    </row>
    <row r="15" spans="1:6" ht="19.5" customHeight="1">
      <c r="A15" s="10">
        <v>7</v>
      </c>
      <c r="B15" s="11" t="s">
        <v>23</v>
      </c>
      <c r="C15" s="12">
        <f>'[1]CLTG'!E12</f>
        <v>37120029</v>
      </c>
      <c r="D15" s="18" t="s">
        <v>24</v>
      </c>
      <c r="E15" s="19">
        <f>'[1]Du phong'!G14</f>
        <v>37316388692</v>
      </c>
      <c r="F15" s="2"/>
    </row>
    <row r="16" spans="1:6" ht="19.5" customHeight="1">
      <c r="A16" s="10">
        <v>8</v>
      </c>
      <c r="B16" s="11" t="s">
        <v>25</v>
      </c>
      <c r="C16" s="12">
        <v>0</v>
      </c>
      <c r="D16" s="18" t="s">
        <v>26</v>
      </c>
      <c r="E16" s="20">
        <f>'[1]Du phong'!D36</f>
        <v>99050844835.4</v>
      </c>
      <c r="F16" s="2"/>
    </row>
    <row r="17" spans="1:6" ht="19.5" customHeight="1">
      <c r="A17" s="21">
        <v>9</v>
      </c>
      <c r="B17" s="11" t="s">
        <v>27</v>
      </c>
      <c r="C17" s="22">
        <f>SUM(C18:C20)</f>
        <v>107133688250.29999</v>
      </c>
      <c r="D17" s="23" t="s">
        <v>28</v>
      </c>
      <c r="E17" s="24">
        <f>'[1]Du phong'!D37</f>
        <v>2502763585.44</v>
      </c>
      <c r="F17" s="2"/>
    </row>
    <row r="18" spans="1:6" ht="19.5" customHeight="1">
      <c r="A18" s="25"/>
      <c r="B18" s="18" t="s">
        <v>24</v>
      </c>
      <c r="C18" s="15">
        <f>'[2]TM BC TC'!$E$15</f>
        <v>22404557817.25</v>
      </c>
      <c r="D18" s="18"/>
      <c r="E18" s="19"/>
      <c r="F18" s="2"/>
    </row>
    <row r="19" spans="1:6" ht="19.5" customHeight="1">
      <c r="A19" s="25"/>
      <c r="B19" s="18" t="s">
        <v>26</v>
      </c>
      <c r="C19" s="26">
        <f>'[2]TM BC TC'!$E$16</f>
        <v>83243056155.4</v>
      </c>
      <c r="D19" s="27"/>
      <c r="E19" s="28"/>
      <c r="F19" s="2"/>
    </row>
    <row r="20" spans="1:5" ht="19.5" customHeight="1">
      <c r="A20" s="25"/>
      <c r="B20" s="23" t="s">
        <v>28</v>
      </c>
      <c r="C20" s="29">
        <f>'[2]TM BC TC'!$E$17</f>
        <v>1486074277.6499999</v>
      </c>
      <c r="D20" s="30"/>
      <c r="E20" s="31"/>
    </row>
    <row r="21" spans="1:5" ht="21" customHeight="1">
      <c r="A21" s="4"/>
      <c r="B21" s="5" t="s">
        <v>29</v>
      </c>
      <c r="C21" s="32">
        <f>SUM(C17,C15,C7:C12)</f>
        <v>675763044887.3</v>
      </c>
      <c r="D21" s="5" t="s">
        <v>29</v>
      </c>
      <c r="E21" s="33">
        <f>SUM(E7:E14)</f>
        <v>643019446696.84</v>
      </c>
    </row>
    <row r="22" spans="2:5" ht="21.75" customHeight="1">
      <c r="B22" s="34" t="s">
        <v>30</v>
      </c>
      <c r="C22" s="34"/>
      <c r="D22" s="35">
        <f>C21-E21</f>
        <v>32743598190.460083</v>
      </c>
      <c r="E22" s="36"/>
    </row>
    <row r="23" spans="2:4" ht="16.5">
      <c r="B23" s="37" t="s">
        <v>31</v>
      </c>
      <c r="C23" s="38"/>
      <c r="D23" s="39"/>
    </row>
    <row r="24" spans="2:5" ht="15.75" customHeight="1">
      <c r="B24" s="102" t="s">
        <v>32</v>
      </c>
      <c r="C24" s="102"/>
      <c r="D24" s="102"/>
      <c r="E24" s="102"/>
    </row>
    <row r="25" spans="2:5" ht="15.75" customHeight="1">
      <c r="B25" s="102" t="s">
        <v>33</v>
      </c>
      <c r="C25" s="102"/>
      <c r="D25" s="102"/>
      <c r="E25" s="102"/>
    </row>
    <row r="26" spans="2:5" ht="15.75" customHeight="1">
      <c r="B26" s="102" t="s">
        <v>34</v>
      </c>
      <c r="C26" s="102"/>
      <c r="D26" s="102"/>
      <c r="E26" s="102"/>
    </row>
    <row r="27" spans="2:5" ht="12.75">
      <c r="B27" s="1"/>
      <c r="C27" s="1"/>
      <c r="D27" s="1"/>
      <c r="E27" s="1"/>
    </row>
    <row r="28" spans="2:5" ht="18">
      <c r="B28" s="103" t="s">
        <v>35</v>
      </c>
      <c r="C28" s="104"/>
      <c r="D28" s="105" t="s">
        <v>36</v>
      </c>
      <c r="E28" s="106"/>
    </row>
    <row r="29" spans="2:3" ht="12.75">
      <c r="B29" s="40"/>
      <c r="C29" s="40"/>
    </row>
    <row r="30" spans="2:4" ht="12.75">
      <c r="B30" s="40"/>
      <c r="C30" s="40"/>
      <c r="D30" s="41"/>
    </row>
    <row r="31" spans="2:3" ht="12.75">
      <c r="B31" s="40"/>
      <c r="C31" s="40"/>
    </row>
    <row r="32" spans="2:3" ht="12.75">
      <c r="B32" s="40"/>
      <c r="C32" s="40"/>
    </row>
    <row r="33" spans="2:5" ht="15.75">
      <c r="B33" s="40"/>
      <c r="C33" s="42"/>
      <c r="D33" s="107"/>
      <c r="E33" s="107"/>
    </row>
    <row r="34" spans="2:3" ht="12.75">
      <c r="B34" s="40"/>
      <c r="C34" s="40"/>
    </row>
    <row r="35" spans="2:3" ht="2.25" customHeight="1">
      <c r="B35" s="40"/>
      <c r="C35" s="40"/>
    </row>
    <row r="36" spans="2:5" ht="15.75">
      <c r="B36" s="108" t="s">
        <v>37</v>
      </c>
      <c r="C36" s="102"/>
      <c r="D36" s="107" t="s">
        <v>38</v>
      </c>
      <c r="E36" s="109"/>
    </row>
    <row r="37" ht="12.75">
      <c r="B37" s="40"/>
    </row>
    <row r="38" ht="24.75" customHeight="1"/>
    <row r="39" ht="18.75" customHeight="1"/>
    <row r="40" ht="6.75" customHeight="1"/>
    <row r="41" ht="23.25" customHeight="1"/>
    <row r="42" ht="21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21" customHeight="1"/>
  </sheetData>
  <mergeCells count="9">
    <mergeCell ref="B28:C28"/>
    <mergeCell ref="D28:E28"/>
    <mergeCell ref="D33:E33"/>
    <mergeCell ref="B36:C36"/>
    <mergeCell ref="D36:E36"/>
    <mergeCell ref="A3:E3"/>
    <mergeCell ref="B24:E24"/>
    <mergeCell ref="B25:E25"/>
    <mergeCell ref="B26:E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5">
      <selection activeCell="B50" sqref="B50"/>
    </sheetView>
  </sheetViews>
  <sheetFormatPr defaultColWidth="9.140625" defaultRowHeight="12.75"/>
  <cols>
    <col min="1" max="1" width="8.421875" style="43" customWidth="1"/>
    <col min="2" max="2" width="48.7109375" style="0" customWidth="1"/>
    <col min="3" max="3" width="22.57421875" style="0" customWidth="1"/>
    <col min="4" max="4" width="22.421875" style="0" customWidth="1"/>
    <col min="5" max="5" width="31.7109375" style="0" customWidth="1"/>
    <col min="6" max="6" width="17.57421875" style="0" customWidth="1"/>
  </cols>
  <sheetData>
    <row r="1" spans="1:9" ht="24.75" customHeight="1">
      <c r="A1" s="44" t="s">
        <v>39</v>
      </c>
      <c r="E1" s="45"/>
      <c r="F1" s="45"/>
      <c r="G1" s="45"/>
      <c r="H1" s="45"/>
      <c r="I1" s="45"/>
    </row>
    <row r="2" spans="5:9" ht="2.25" customHeight="1">
      <c r="E2" s="45"/>
      <c r="F2" s="45"/>
      <c r="G2" s="45"/>
      <c r="H2" s="45"/>
      <c r="I2" s="45"/>
    </row>
    <row r="3" spans="1:9" ht="18" customHeight="1">
      <c r="A3" s="107" t="s">
        <v>40</v>
      </c>
      <c r="B3" s="110"/>
      <c r="C3" s="110"/>
      <c r="D3" s="110"/>
      <c r="E3" s="45"/>
      <c r="F3" s="45"/>
      <c r="G3" s="45"/>
      <c r="H3" s="45"/>
      <c r="I3" s="45"/>
    </row>
    <row r="4" spans="1:9" ht="12.75">
      <c r="A4" s="111" t="s">
        <v>41</v>
      </c>
      <c r="B4" s="112"/>
      <c r="C4" s="112"/>
      <c r="D4" s="112"/>
      <c r="E4" s="45"/>
      <c r="F4" s="45"/>
      <c r="G4" s="45"/>
      <c r="H4" s="45"/>
      <c r="I4" s="45"/>
    </row>
    <row r="5" spans="1:9" ht="16.5" customHeight="1">
      <c r="A5" s="112"/>
      <c r="B5" s="112"/>
      <c r="C5" s="112"/>
      <c r="D5" s="112"/>
      <c r="E5" s="45"/>
      <c r="F5" s="45"/>
      <c r="G5" s="45"/>
      <c r="H5" s="45"/>
      <c r="I5" s="45"/>
    </row>
    <row r="6" spans="1:9" ht="25.5" customHeight="1">
      <c r="A6" s="113" t="s">
        <v>42</v>
      </c>
      <c r="B6" s="113"/>
      <c r="C6" s="113"/>
      <c r="D6" s="113"/>
      <c r="E6" s="45"/>
      <c r="F6" s="45"/>
      <c r="G6" s="45"/>
      <c r="H6" s="45"/>
      <c r="I6" s="45"/>
    </row>
    <row r="7" spans="1:9" ht="3.75" customHeight="1" hidden="1">
      <c r="A7" s="114" t="s">
        <v>18</v>
      </c>
      <c r="B7" s="115"/>
      <c r="C7" s="115"/>
      <c r="D7" s="115"/>
      <c r="E7" s="45"/>
      <c r="F7" s="45"/>
      <c r="G7" s="45"/>
      <c r="H7" s="45"/>
      <c r="I7" s="45"/>
    </row>
    <row r="8" spans="1:9" ht="19.5" customHeight="1">
      <c r="A8" s="116" t="s">
        <v>43</v>
      </c>
      <c r="B8" s="117"/>
      <c r="C8" s="117"/>
      <c r="D8" s="117"/>
      <c r="E8" s="45"/>
      <c r="F8" s="45"/>
      <c r="G8" s="45"/>
      <c r="H8" s="45"/>
      <c r="I8" s="45"/>
    </row>
    <row r="9" spans="2:9" ht="14.25" customHeight="1">
      <c r="B9" s="46"/>
      <c r="C9" s="46"/>
      <c r="D9" s="47" t="s">
        <v>44</v>
      </c>
      <c r="E9" s="45"/>
      <c r="F9" s="45"/>
      <c r="G9" s="45"/>
      <c r="H9" s="45"/>
      <c r="I9" s="45"/>
    </row>
    <row r="10" spans="1:9" s="52" customFormat="1" ht="20.25" customHeight="1">
      <c r="A10" s="48" t="s">
        <v>2</v>
      </c>
      <c r="B10" s="49" t="s">
        <v>45</v>
      </c>
      <c r="C10" s="50" t="s">
        <v>46</v>
      </c>
      <c r="D10" s="51" t="s">
        <v>47</v>
      </c>
      <c r="E10" s="45"/>
      <c r="F10" s="45"/>
      <c r="G10" s="45"/>
      <c r="H10" s="45"/>
      <c r="I10" s="45"/>
    </row>
    <row r="11" spans="1:9" s="52" customFormat="1" ht="15.75" customHeight="1">
      <c r="A11" s="53" t="s">
        <v>48</v>
      </c>
      <c r="B11" s="54" t="s">
        <v>49</v>
      </c>
      <c r="C11" s="55">
        <f>SUM(C12:C15)</f>
        <v>393630410761</v>
      </c>
      <c r="D11" s="55">
        <f>SUM(D12:D15)</f>
        <v>506921025716</v>
      </c>
      <c r="E11" s="45"/>
      <c r="F11" s="45"/>
      <c r="G11" s="56"/>
      <c r="H11" s="45"/>
      <c r="I11" s="45"/>
    </row>
    <row r="12" spans="1:9" s="52" customFormat="1" ht="15.75" customHeight="1">
      <c r="A12" s="57">
        <v>1</v>
      </c>
      <c r="B12" s="58" t="s">
        <v>50</v>
      </c>
      <c r="C12" s="59">
        <v>55900225791</v>
      </c>
      <c r="D12" s="59">
        <f>215582085+10070030154+17049099170</f>
        <v>27334711409</v>
      </c>
      <c r="E12" s="45"/>
      <c r="F12" s="45"/>
      <c r="G12" s="45"/>
      <c r="H12" s="45"/>
      <c r="I12" s="45"/>
    </row>
    <row r="13" spans="1:9" s="52" customFormat="1" ht="15.75" customHeight="1">
      <c r="A13" s="57">
        <v>2</v>
      </c>
      <c r="B13" s="58" t="s">
        <v>51</v>
      </c>
      <c r="C13" s="59">
        <v>175534400000</v>
      </c>
      <c r="D13" s="59">
        <v>164550000000</v>
      </c>
      <c r="E13" s="45"/>
      <c r="F13" s="45"/>
      <c r="G13" s="45"/>
      <c r="H13" s="45"/>
      <c r="I13" s="45"/>
    </row>
    <row r="14" spans="1:9" s="52" customFormat="1" ht="15.75" customHeight="1">
      <c r="A14" s="57">
        <v>3</v>
      </c>
      <c r="B14" s="58" t="s">
        <v>52</v>
      </c>
      <c r="C14" s="59">
        <v>162151410421</v>
      </c>
      <c r="D14" s="59">
        <f>208127634854+79854762388+267671930+4510006+26538018908</f>
        <v>314792598086</v>
      </c>
      <c r="E14" s="45"/>
      <c r="F14" s="45"/>
      <c r="G14" s="45"/>
      <c r="H14" s="45"/>
      <c r="I14" s="45"/>
    </row>
    <row r="15" spans="1:9" s="52" customFormat="1" ht="15.75" customHeight="1">
      <c r="A15" s="57">
        <v>4</v>
      </c>
      <c r="B15" s="58" t="s">
        <v>53</v>
      </c>
      <c r="C15" s="59">
        <v>44374549</v>
      </c>
      <c r="D15" s="59">
        <f>211898671+31817550</f>
        <v>243716221</v>
      </c>
      <c r="E15" s="45"/>
      <c r="F15" s="45"/>
      <c r="G15" s="45"/>
      <c r="H15" s="45"/>
      <c r="I15" s="45"/>
    </row>
    <row r="16" spans="1:9" s="52" customFormat="1" ht="17.25" customHeight="1">
      <c r="A16" s="60" t="s">
        <v>54</v>
      </c>
      <c r="B16" s="61" t="s">
        <v>55</v>
      </c>
      <c r="C16" s="62">
        <f>C17+C22+C23+C24</f>
        <v>483905028955</v>
      </c>
      <c r="D16" s="62">
        <f>D17+D22+D23+D24</f>
        <v>505575643959</v>
      </c>
      <c r="E16" s="45"/>
      <c r="F16" s="45"/>
      <c r="G16" s="45"/>
      <c r="H16" s="45"/>
      <c r="I16" s="45"/>
    </row>
    <row r="17" spans="1:9" s="52" customFormat="1" ht="15" customHeight="1">
      <c r="A17" s="57">
        <v>1</v>
      </c>
      <c r="B17" s="58" t="s">
        <v>56</v>
      </c>
      <c r="C17" s="59">
        <f>SUM(C18:C21)</f>
        <v>59773673727</v>
      </c>
      <c r="D17" s="59">
        <f>SUM(D18:D21)</f>
        <v>58215538730</v>
      </c>
      <c r="E17" s="45"/>
      <c r="F17" s="45"/>
      <c r="G17" s="45"/>
      <c r="H17" s="45"/>
      <c r="I17" s="45"/>
    </row>
    <row r="18" spans="1:9" s="52" customFormat="1" ht="15" customHeight="1">
      <c r="A18" s="57"/>
      <c r="B18" s="63" t="s">
        <v>57</v>
      </c>
      <c r="C18" s="64">
        <v>51603309842</v>
      </c>
      <c r="D18" s="64">
        <f>49226058930+686267099+1127133085+516550561+148226041</f>
        <v>51704235716</v>
      </c>
      <c r="E18" s="45"/>
      <c r="F18" s="45"/>
      <c r="G18" s="45"/>
      <c r="H18" s="45"/>
      <c r="I18" s="45"/>
    </row>
    <row r="19" spans="1:9" s="52" customFormat="1" ht="15" customHeight="1">
      <c r="A19" s="57"/>
      <c r="B19" s="63" t="s">
        <v>58</v>
      </c>
      <c r="C19" s="65">
        <v>-10373917280</v>
      </c>
      <c r="D19" s="65">
        <v>-11544970752</v>
      </c>
      <c r="E19" s="45"/>
      <c r="F19" s="45"/>
      <c r="G19" s="45"/>
      <c r="H19" s="45"/>
      <c r="I19" s="45"/>
    </row>
    <row r="20" spans="1:9" s="68" customFormat="1" ht="15" customHeight="1">
      <c r="A20" s="66"/>
      <c r="B20" s="63" t="s">
        <v>59</v>
      </c>
      <c r="C20" s="59">
        <v>19520295963</v>
      </c>
      <c r="D20" s="59">
        <v>19520295963</v>
      </c>
      <c r="E20" s="67"/>
      <c r="F20" s="67"/>
      <c r="G20" s="67"/>
      <c r="H20" s="67"/>
      <c r="I20" s="67"/>
    </row>
    <row r="21" spans="1:9" s="68" customFormat="1" ht="15" customHeight="1">
      <c r="A21" s="66"/>
      <c r="B21" s="63" t="s">
        <v>60</v>
      </c>
      <c r="C21" s="59">
        <v>-976014798</v>
      </c>
      <c r="D21" s="59">
        <v>-1464022197</v>
      </c>
      <c r="E21" s="67"/>
      <c r="F21" s="67"/>
      <c r="G21" s="67"/>
      <c r="H21" s="67"/>
      <c r="I21" s="67"/>
    </row>
    <row r="22" spans="1:9" s="52" customFormat="1" ht="15" customHeight="1">
      <c r="A22" s="57">
        <v>2</v>
      </c>
      <c r="B22" s="58" t="s">
        <v>61</v>
      </c>
      <c r="C22" s="59">
        <v>421849623043</v>
      </c>
      <c r="D22" s="59">
        <f>24305450000+165732742465+215850000000+38420000000+770180579</f>
        <v>445078373044</v>
      </c>
      <c r="E22" s="45"/>
      <c r="F22" s="45"/>
      <c r="G22" s="45"/>
      <c r="H22" s="45"/>
      <c r="I22" s="45"/>
    </row>
    <row r="23" spans="1:9" s="52" customFormat="1" ht="15" customHeight="1">
      <c r="A23" s="57">
        <v>3</v>
      </c>
      <c r="B23" s="69" t="s">
        <v>62</v>
      </c>
      <c r="C23" s="70">
        <v>11185878</v>
      </c>
      <c r="D23" s="70">
        <v>11185878</v>
      </c>
      <c r="E23" s="71" t="s">
        <v>18</v>
      </c>
      <c r="F23" s="71" t="s">
        <v>18</v>
      </c>
      <c r="G23" s="45"/>
      <c r="H23" s="45"/>
      <c r="I23" s="45"/>
    </row>
    <row r="24" spans="1:9" s="52" customFormat="1" ht="15" customHeight="1">
      <c r="A24" s="57">
        <v>4</v>
      </c>
      <c r="B24" s="58" t="s">
        <v>63</v>
      </c>
      <c r="C24" s="59">
        <v>2270546307</v>
      </c>
      <c r="D24" s="59">
        <v>2270546307</v>
      </c>
      <c r="E24" s="45"/>
      <c r="F24" s="45"/>
      <c r="G24" s="45"/>
      <c r="H24" s="45"/>
      <c r="I24" s="45"/>
    </row>
    <row r="25" spans="1:9" s="75" customFormat="1" ht="19.5" customHeight="1">
      <c r="A25" s="72" t="s">
        <v>64</v>
      </c>
      <c r="B25" s="73" t="s">
        <v>65</v>
      </c>
      <c r="C25" s="62">
        <f>C11+C16</f>
        <v>877535439716</v>
      </c>
      <c r="D25" s="62">
        <f>D11+D16</f>
        <v>1012496669675</v>
      </c>
      <c r="E25" s="74" t="s">
        <v>18</v>
      </c>
      <c r="F25" s="56"/>
      <c r="G25" s="56"/>
      <c r="H25" s="56"/>
      <c r="I25" s="56"/>
    </row>
    <row r="26" spans="1:9" s="52" customFormat="1" ht="16.5" customHeight="1">
      <c r="A26" s="60" t="s">
        <v>66</v>
      </c>
      <c r="B26" s="61" t="s">
        <v>67</v>
      </c>
      <c r="C26" s="76">
        <f>SUM(C27:C30)</f>
        <v>522541650277</v>
      </c>
      <c r="D26" s="76">
        <f>SUM(D27:D30)</f>
        <v>629183330960</v>
      </c>
      <c r="E26" s="77" t="s">
        <v>18</v>
      </c>
      <c r="F26" s="45"/>
      <c r="G26" s="45"/>
      <c r="H26" s="45"/>
      <c r="I26" s="45"/>
    </row>
    <row r="27" spans="1:9" s="52" customFormat="1" ht="16.5" customHeight="1">
      <c r="A27" s="57">
        <v>1</v>
      </c>
      <c r="B27" s="58" t="s">
        <v>68</v>
      </c>
      <c r="C27" s="64">
        <v>319148583635</v>
      </c>
      <c r="D27" s="64">
        <f>96999636625+240670839093+100000000+168679542+1034076508+4000000+1845656456+323494266+481855792+342511+21589090817+30836283845</f>
        <v>394053955455</v>
      </c>
      <c r="E27" s="77" t="s">
        <v>18</v>
      </c>
      <c r="F27" s="45"/>
      <c r="G27" s="45"/>
      <c r="H27" s="45"/>
      <c r="I27" s="45"/>
    </row>
    <row r="28" spans="1:9" s="52" customFormat="1" ht="16.5" customHeight="1">
      <c r="A28" s="57">
        <v>2</v>
      </c>
      <c r="B28" s="58" t="s">
        <v>69</v>
      </c>
      <c r="C28" s="78">
        <v>0</v>
      </c>
      <c r="D28" s="78">
        <v>0</v>
      </c>
      <c r="E28" s="45"/>
      <c r="F28" s="45"/>
      <c r="G28" s="45"/>
      <c r="H28" s="45"/>
      <c r="I28" s="45"/>
    </row>
    <row r="29" spans="1:9" s="52" customFormat="1" ht="16.5" customHeight="1">
      <c r="A29" s="57">
        <v>3</v>
      </c>
      <c r="B29" s="58" t="s">
        <v>70</v>
      </c>
      <c r="C29" s="79">
        <v>203377066642</v>
      </c>
      <c r="D29" s="79">
        <v>235113375505</v>
      </c>
      <c r="E29" s="45"/>
      <c r="F29" s="45"/>
      <c r="G29" s="45"/>
      <c r="H29" s="45"/>
      <c r="I29" s="45"/>
    </row>
    <row r="30" spans="1:9" s="52" customFormat="1" ht="16.5" customHeight="1">
      <c r="A30" s="57">
        <v>4</v>
      </c>
      <c r="B30" s="58" t="s">
        <v>71</v>
      </c>
      <c r="C30" s="59">
        <v>16000000</v>
      </c>
      <c r="D30" s="59">
        <v>16000000</v>
      </c>
      <c r="E30" s="45"/>
      <c r="F30" s="45"/>
      <c r="G30" s="45"/>
      <c r="H30" s="45"/>
      <c r="I30" s="45"/>
    </row>
    <row r="31" spans="1:9" s="52" customFormat="1" ht="16.5" customHeight="1">
      <c r="A31" s="60" t="s">
        <v>72</v>
      </c>
      <c r="B31" s="61" t="s">
        <v>73</v>
      </c>
      <c r="C31" s="62">
        <v>354993789439</v>
      </c>
      <c r="D31" s="62">
        <f>D32</f>
        <v>383313338715</v>
      </c>
      <c r="E31" s="45"/>
      <c r="F31" s="45"/>
      <c r="G31" s="45"/>
      <c r="H31" s="45"/>
      <c r="I31" s="45"/>
    </row>
    <row r="32" spans="1:9" s="52" customFormat="1" ht="16.5" customHeight="1">
      <c r="A32" s="57">
        <v>1</v>
      </c>
      <c r="B32" s="58" t="s">
        <v>74</v>
      </c>
      <c r="C32" s="59">
        <f>SUM(C33:C36)</f>
        <v>354993789439</v>
      </c>
      <c r="D32" s="59">
        <f>SUM(D33:D36)</f>
        <v>383313338715</v>
      </c>
      <c r="E32" s="45"/>
      <c r="F32" s="45"/>
      <c r="G32" s="45"/>
      <c r="H32" s="45"/>
      <c r="I32" s="45"/>
    </row>
    <row r="33" spans="1:9" s="52" customFormat="1" ht="16.5" customHeight="1">
      <c r="A33" s="57"/>
      <c r="B33" s="63" t="s">
        <v>75</v>
      </c>
      <c r="C33" s="59">
        <v>343000000000</v>
      </c>
      <c r="D33" s="59">
        <v>343000000000</v>
      </c>
      <c r="E33" s="45"/>
      <c r="F33" s="77" t="s">
        <v>18</v>
      </c>
      <c r="G33" s="45"/>
      <c r="H33" s="45"/>
      <c r="I33" s="45"/>
    </row>
    <row r="34" spans="1:9" s="52" customFormat="1" ht="16.5" customHeight="1">
      <c r="A34" s="57"/>
      <c r="B34" s="63" t="s">
        <v>76</v>
      </c>
      <c r="C34" s="59">
        <v>9047182998</v>
      </c>
      <c r="D34" s="59">
        <f>833356974+4166784869+2083392435+457191306+304374137</f>
        <v>7845099721</v>
      </c>
      <c r="E34" s="45"/>
      <c r="F34" s="77" t="s">
        <v>18</v>
      </c>
      <c r="G34" s="45"/>
      <c r="H34" s="45"/>
      <c r="I34" s="45"/>
    </row>
    <row r="35" spans="1:9" s="52" customFormat="1" ht="16.5" customHeight="1">
      <c r="A35" s="57"/>
      <c r="B35" s="63" t="s">
        <v>77</v>
      </c>
      <c r="C35" s="59">
        <v>1657634147</v>
      </c>
      <c r="D35" s="59">
        <f>C35+332934363</f>
        <v>1990568510</v>
      </c>
      <c r="E35" s="45"/>
      <c r="F35" s="45"/>
      <c r="G35" s="45"/>
      <c r="H35" s="45"/>
      <c r="I35" s="45"/>
    </row>
    <row r="36" spans="1:9" s="52" customFormat="1" ht="16.5" customHeight="1">
      <c r="A36" s="57"/>
      <c r="B36" s="80" t="s">
        <v>78</v>
      </c>
      <c r="C36" s="59">
        <v>1288972294</v>
      </c>
      <c r="D36" s="59">
        <f>29188698190+2946606441-D35+332934363</f>
        <v>30477670484</v>
      </c>
      <c r="E36" s="45"/>
      <c r="F36" s="77"/>
      <c r="G36" s="45"/>
      <c r="H36" s="45"/>
      <c r="I36" s="45"/>
    </row>
    <row r="37" spans="1:9" s="52" customFormat="1" ht="20.25" customHeight="1">
      <c r="A37" s="81" t="s">
        <v>79</v>
      </c>
      <c r="B37" s="82" t="s">
        <v>80</v>
      </c>
      <c r="C37" s="83">
        <f>C26+C31</f>
        <v>877535439716</v>
      </c>
      <c r="D37" s="83">
        <f>D26+D31</f>
        <v>1012496669675</v>
      </c>
      <c r="E37" s="77" t="s">
        <v>18</v>
      </c>
      <c r="F37" s="77"/>
      <c r="G37" s="45"/>
      <c r="H37" s="45"/>
      <c r="I37" s="45"/>
    </row>
    <row r="38" spans="1:6" s="45" customFormat="1" ht="6.75" customHeight="1">
      <c r="A38" s="84"/>
      <c r="B38" s="85"/>
      <c r="C38" s="86"/>
      <c r="D38" s="86"/>
      <c r="E38" s="77"/>
      <c r="F38" s="77"/>
    </row>
    <row r="39" spans="1:9" ht="22.5" customHeight="1">
      <c r="A39" s="113" t="s">
        <v>81</v>
      </c>
      <c r="B39" s="117"/>
      <c r="C39" s="117"/>
      <c r="D39" s="117"/>
      <c r="E39" s="45"/>
      <c r="F39" s="77"/>
      <c r="G39" s="45"/>
      <c r="H39" s="45"/>
      <c r="I39" s="45"/>
    </row>
    <row r="40" spans="4:9" ht="15" customHeight="1">
      <c r="D40" s="87" t="s">
        <v>82</v>
      </c>
      <c r="E40" s="45"/>
      <c r="F40" s="45"/>
      <c r="G40" s="45"/>
      <c r="H40" s="45"/>
      <c r="I40" s="45"/>
    </row>
    <row r="41" spans="1:9" ht="26.25" customHeight="1">
      <c r="A41" s="88" t="s">
        <v>2</v>
      </c>
      <c r="B41" s="88" t="s">
        <v>83</v>
      </c>
      <c r="C41" s="48" t="s">
        <v>84</v>
      </c>
      <c r="D41" s="48" t="s">
        <v>85</v>
      </c>
      <c r="E41" s="45"/>
      <c r="F41" s="45"/>
      <c r="G41" s="45"/>
      <c r="H41" s="45"/>
      <c r="I41" s="45"/>
    </row>
    <row r="42" spans="1:9" ht="17.25" customHeight="1">
      <c r="A42" s="89">
        <v>1</v>
      </c>
      <c r="B42" s="90" t="s">
        <v>86</v>
      </c>
      <c r="C42" s="91">
        <f>827509947029+65585821213+19076201504</f>
        <v>912171969746</v>
      </c>
      <c r="D42" s="91">
        <f>423274190276+42099574515+4685766474+6413958665</f>
        <v>476473489930</v>
      </c>
      <c r="E42" s="45"/>
      <c r="F42" s="45"/>
      <c r="G42" s="45"/>
      <c r="H42" s="45"/>
      <c r="I42" s="45"/>
    </row>
    <row r="43" spans="1:9" ht="14.25">
      <c r="A43" s="92">
        <v>2</v>
      </c>
      <c r="B43" s="93" t="s">
        <v>87</v>
      </c>
      <c r="C43" s="70">
        <f>685336641759+24679238526</f>
        <v>710015880285</v>
      </c>
      <c r="D43" s="70">
        <v>339848737428</v>
      </c>
      <c r="E43" s="45"/>
      <c r="F43" s="45"/>
      <c r="G43" s="45"/>
      <c r="H43" s="45"/>
      <c r="I43" s="45"/>
    </row>
    <row r="44" spans="1:9" ht="14.25">
      <c r="A44" s="92">
        <v>3</v>
      </c>
      <c r="B44" s="93" t="s">
        <v>88</v>
      </c>
      <c r="C44" s="70">
        <f>C42-C43</f>
        <v>202156089461</v>
      </c>
      <c r="D44" s="70">
        <f>D42-D43</f>
        <v>136624752502</v>
      </c>
      <c r="E44" s="45"/>
      <c r="F44" s="45"/>
      <c r="G44" s="45"/>
      <c r="H44" s="45"/>
      <c r="I44" s="45"/>
    </row>
    <row r="45" spans="1:9" ht="14.25">
      <c r="A45" s="92">
        <v>4</v>
      </c>
      <c r="B45" s="93" t="s">
        <v>89</v>
      </c>
      <c r="C45" s="70">
        <v>175974473362</v>
      </c>
      <c r="D45" s="70">
        <f>51166162907+91638867477-64411595205+11867147288+411233654+31736308863</f>
        <v>122408124984</v>
      </c>
      <c r="E45" s="45"/>
      <c r="F45" s="45"/>
      <c r="G45" s="45"/>
      <c r="H45" s="45"/>
      <c r="I45" s="45"/>
    </row>
    <row r="46" spans="1:9" ht="17.25" customHeight="1">
      <c r="A46" s="92">
        <v>5</v>
      </c>
      <c r="B46" s="94" t="s">
        <v>90</v>
      </c>
      <c r="C46" s="95">
        <f>C44-C45</f>
        <v>26181616099</v>
      </c>
      <c r="D46" s="95">
        <f>D44-D45</f>
        <v>14216627518</v>
      </c>
      <c r="E46" s="45"/>
      <c r="F46" s="45"/>
      <c r="G46" s="45"/>
      <c r="H46" s="45"/>
      <c r="I46" s="45"/>
    </row>
    <row r="47" spans="1:9" ht="14.25">
      <c r="A47" s="92">
        <v>6</v>
      </c>
      <c r="B47" s="93" t="s">
        <v>91</v>
      </c>
      <c r="C47" s="70">
        <v>48129945533</v>
      </c>
      <c r="D47" s="70">
        <f>27707151473+37120029</f>
        <v>27744271502</v>
      </c>
      <c r="E47" s="45"/>
      <c r="F47" s="45"/>
      <c r="G47" s="45"/>
      <c r="H47" s="45"/>
      <c r="I47" s="45"/>
    </row>
    <row r="48" spans="1:9" ht="14.25">
      <c r="A48" s="92">
        <v>7</v>
      </c>
      <c r="B48" s="93" t="s">
        <v>92</v>
      </c>
      <c r="C48" s="70">
        <v>802808986</v>
      </c>
      <c r="D48" s="70">
        <v>126082408</v>
      </c>
      <c r="E48" s="45"/>
      <c r="F48" s="45"/>
      <c r="G48" s="45"/>
      <c r="H48" s="45"/>
      <c r="I48" s="45"/>
    </row>
    <row r="49" spans="1:9" ht="15">
      <c r="A49" s="92">
        <v>8</v>
      </c>
      <c r="B49" s="94" t="s">
        <v>104</v>
      </c>
      <c r="C49" s="95">
        <f>C47-C48</f>
        <v>47327136547</v>
      </c>
      <c r="D49" s="95">
        <f>D47-D48</f>
        <v>27618189094</v>
      </c>
      <c r="E49" s="45"/>
      <c r="F49" s="45"/>
      <c r="G49" s="45"/>
      <c r="H49" s="45"/>
      <c r="I49" s="45"/>
    </row>
    <row r="50" spans="1:9" ht="14.25">
      <c r="A50" s="92">
        <v>9</v>
      </c>
      <c r="B50" s="93" t="s">
        <v>93</v>
      </c>
      <c r="C50" s="70">
        <v>17111908590</v>
      </c>
      <c r="D50" s="70">
        <v>9091218422</v>
      </c>
      <c r="E50" s="45"/>
      <c r="F50" s="45"/>
      <c r="G50" s="45"/>
      <c r="H50" s="45"/>
      <c r="I50" s="45"/>
    </row>
    <row r="51" spans="1:9" ht="14.25">
      <c r="A51" s="92">
        <v>10</v>
      </c>
      <c r="B51" s="93" t="s">
        <v>94</v>
      </c>
      <c r="C51" s="70">
        <v>9646148</v>
      </c>
      <c r="D51" s="78">
        <v>0</v>
      </c>
      <c r="E51" s="45"/>
      <c r="F51" s="45"/>
      <c r="G51" s="45"/>
      <c r="H51" s="45"/>
      <c r="I51" s="45"/>
    </row>
    <row r="52" spans="1:9" ht="14.25">
      <c r="A52" s="92">
        <v>11</v>
      </c>
      <c r="B52" s="93" t="s">
        <v>95</v>
      </c>
      <c r="C52" s="70">
        <v>253285964</v>
      </c>
      <c r="D52" s="70" t="s">
        <v>18</v>
      </c>
      <c r="E52" s="45"/>
      <c r="F52" s="45"/>
      <c r="G52" s="45"/>
      <c r="H52" s="45"/>
      <c r="I52" s="45"/>
    </row>
    <row r="53" spans="1:9" ht="15">
      <c r="A53" s="92">
        <v>12</v>
      </c>
      <c r="B53" s="94" t="s">
        <v>96</v>
      </c>
      <c r="C53" s="95">
        <f>C51-C52</f>
        <v>-243639816</v>
      </c>
      <c r="D53" s="96">
        <v>0</v>
      </c>
      <c r="E53" s="45"/>
      <c r="F53" s="45"/>
      <c r="G53" s="45"/>
      <c r="H53" s="45"/>
      <c r="I53" s="45"/>
    </row>
    <row r="54" spans="1:9" ht="15">
      <c r="A54" s="92">
        <v>13</v>
      </c>
      <c r="B54" s="94" t="s">
        <v>97</v>
      </c>
      <c r="C54" s="95">
        <f>C46+C49-C50+C53</f>
        <v>56153204240</v>
      </c>
      <c r="D54" s="95">
        <f>D46+D49-D50+D53</f>
        <v>32743598190</v>
      </c>
      <c r="E54" s="45"/>
      <c r="F54" s="45"/>
      <c r="G54" s="45"/>
      <c r="H54" s="45"/>
      <c r="I54" s="45"/>
    </row>
    <row r="55" spans="1:9" ht="14.25">
      <c r="A55" s="92">
        <v>14</v>
      </c>
      <c r="B55" s="93" t="s">
        <v>98</v>
      </c>
      <c r="C55" s="70">
        <v>13480111574</v>
      </c>
      <c r="D55" s="70">
        <v>3500000000</v>
      </c>
      <c r="E55" s="45"/>
      <c r="F55" s="45"/>
      <c r="G55" s="45"/>
      <c r="H55" s="45"/>
      <c r="I55" s="45"/>
    </row>
    <row r="56" spans="1:9" ht="15">
      <c r="A56" s="92">
        <v>15</v>
      </c>
      <c r="B56" s="94" t="s">
        <v>99</v>
      </c>
      <c r="C56" s="95">
        <f>C54-C55</f>
        <v>42673092666</v>
      </c>
      <c r="D56" s="95">
        <f>D54-D55</f>
        <v>29243598190</v>
      </c>
      <c r="E56" s="45"/>
      <c r="F56" s="45"/>
      <c r="G56" s="45"/>
      <c r="H56" s="45"/>
      <c r="I56" s="45"/>
    </row>
    <row r="57" spans="1:9" ht="14.25">
      <c r="A57" s="92">
        <v>16</v>
      </c>
      <c r="B57" s="93" t="s">
        <v>100</v>
      </c>
      <c r="C57" s="70">
        <f>C56/34300000</f>
        <v>1244.1134888046647</v>
      </c>
      <c r="D57" s="70"/>
      <c r="E57" s="45"/>
      <c r="F57" s="45"/>
      <c r="G57" s="45"/>
      <c r="H57" s="45"/>
      <c r="I57" s="45"/>
    </row>
    <row r="58" spans="1:9" ht="15.75" customHeight="1">
      <c r="A58" s="97">
        <v>17</v>
      </c>
      <c r="B58" s="98" t="s">
        <v>101</v>
      </c>
      <c r="C58" s="99">
        <v>900</v>
      </c>
      <c r="D58" s="100" t="s">
        <v>18</v>
      </c>
      <c r="E58" s="45"/>
      <c r="F58" s="45"/>
      <c r="G58" s="45"/>
      <c r="H58" s="45"/>
      <c r="I58" s="45"/>
    </row>
    <row r="59" spans="5:9" ht="6" customHeight="1">
      <c r="E59" s="45"/>
      <c r="F59" s="45"/>
      <c r="G59" s="45"/>
      <c r="H59" s="45"/>
      <c r="I59" s="45"/>
    </row>
    <row r="60" spans="3:9" ht="16.5">
      <c r="C60" s="118" t="s">
        <v>102</v>
      </c>
      <c r="D60" s="118"/>
      <c r="E60" s="45"/>
      <c r="F60" s="45"/>
      <c r="G60" s="45"/>
      <c r="H60" s="45"/>
      <c r="I60" s="45"/>
    </row>
    <row r="61" spans="3:9" ht="20.25" customHeight="1">
      <c r="C61" s="105" t="s">
        <v>103</v>
      </c>
      <c r="D61" s="105"/>
      <c r="E61" s="45"/>
      <c r="F61" s="45"/>
      <c r="G61" s="45"/>
      <c r="H61" s="45"/>
      <c r="I61" s="45"/>
    </row>
    <row r="62" spans="5:9" ht="12.75">
      <c r="E62" s="45"/>
      <c r="F62" s="45"/>
      <c r="G62" s="45"/>
      <c r="H62" s="45"/>
      <c r="I62" s="45"/>
    </row>
    <row r="63" spans="5:9" ht="12.75">
      <c r="E63" s="45"/>
      <c r="F63" s="45"/>
      <c r="G63" s="45"/>
      <c r="H63" s="45"/>
      <c r="I63" s="45"/>
    </row>
    <row r="64" spans="5:9" ht="12.75">
      <c r="E64" s="45"/>
      <c r="F64" s="45"/>
      <c r="G64" s="45"/>
      <c r="H64" s="45"/>
      <c r="I64" s="45"/>
    </row>
    <row r="65" spans="5:9" ht="12.75">
      <c r="E65" s="45"/>
      <c r="F65" s="45"/>
      <c r="G65" s="45"/>
      <c r="H65" s="45"/>
      <c r="I65" s="45"/>
    </row>
    <row r="66" spans="5:9" ht="12.75">
      <c r="E66" s="45"/>
      <c r="F66" s="45"/>
      <c r="G66" s="45"/>
      <c r="H66" s="45"/>
      <c r="I66" s="45"/>
    </row>
    <row r="67" spans="5:9" ht="12.75">
      <c r="E67" s="45"/>
      <c r="F67" s="45"/>
      <c r="G67" s="45"/>
      <c r="H67" s="45"/>
      <c r="I67" s="45"/>
    </row>
  </sheetData>
  <mergeCells count="8">
    <mergeCell ref="A8:D8"/>
    <mergeCell ref="A39:D39"/>
    <mergeCell ref="C60:D60"/>
    <mergeCell ref="C61:D61"/>
    <mergeCell ref="A3:D3"/>
    <mergeCell ref="A4:D5"/>
    <mergeCell ref="A6:D6"/>
    <mergeCell ref="A7:D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mummim</cp:lastModifiedBy>
  <dcterms:created xsi:type="dcterms:W3CDTF">2006-07-18T07:59:47Z</dcterms:created>
  <dcterms:modified xsi:type="dcterms:W3CDTF">2006-07-19T07:44:17Z</dcterms:modified>
  <cp:category/>
  <cp:version/>
  <cp:contentType/>
  <cp:contentStatus/>
</cp:coreProperties>
</file>